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155" windowHeight="724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4" i="1"/>
  <c r="Z20" i="1"/>
  <c r="Z19" i="1"/>
  <c r="Z18" i="1"/>
  <c r="Z17" i="1"/>
  <c r="AA17" i="1"/>
  <c r="AB17" i="1"/>
  <c r="W20" i="1"/>
  <c r="W19" i="1"/>
  <c r="W18" i="1"/>
  <c r="Y17" i="1"/>
  <c r="X17" i="1"/>
  <c r="W17" i="1"/>
  <c r="U20" i="1"/>
  <c r="U19" i="1"/>
  <c r="U18" i="1"/>
  <c r="V17" i="1"/>
  <c r="R20" i="1"/>
  <c r="R19" i="1"/>
  <c r="R18" i="1"/>
  <c r="N20" i="1"/>
  <c r="N19" i="1"/>
  <c r="N18" i="1"/>
  <c r="G20" i="1"/>
  <c r="G19" i="1"/>
  <c r="K20" i="1"/>
  <c r="K19" i="1"/>
  <c r="K18" i="1"/>
  <c r="U17" i="1"/>
  <c r="T17" i="1"/>
  <c r="S17" i="1"/>
  <c r="R17" i="1"/>
  <c r="Q17" i="1"/>
  <c r="P17" i="1"/>
  <c r="O17" i="1"/>
  <c r="N17" i="1"/>
  <c r="G18" i="1"/>
  <c r="M17" i="1"/>
  <c r="L17" i="1"/>
  <c r="K17" i="1"/>
  <c r="J17" i="1"/>
  <c r="I17" i="1"/>
  <c r="H17" i="1"/>
  <c r="G17" i="1"/>
</calcChain>
</file>

<file path=xl/sharedStrings.xml><?xml version="1.0" encoding="utf-8"?>
<sst xmlns="http://schemas.openxmlformats.org/spreadsheetml/2006/main" count="36" uniqueCount="33">
  <si>
    <t>Bordadura do Pote</t>
  </si>
  <si>
    <t>Fora dos Potes</t>
  </si>
  <si>
    <t>Entrada dos Potes</t>
  </si>
  <si>
    <t>Parede da Caixa</t>
  </si>
  <si>
    <t>Seringa</t>
  </si>
  <si>
    <t>Parede dos Potes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</si>
  <si>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</si>
  <si>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</si>
  <si>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</si>
  <si>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</si>
  <si>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</si>
  <si>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</si>
  <si>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</si>
  <si>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</si>
  <si>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</si>
  <si>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</si>
  <si>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>Sp11</t>
  </si>
  <si>
    <t>Sp12</t>
  </si>
  <si>
    <t>Sp13</t>
  </si>
  <si>
    <t>Sp14</t>
  </si>
  <si>
    <t>Sp15</t>
  </si>
  <si>
    <t>Sp16</t>
  </si>
  <si>
    <t>Sp17</t>
  </si>
  <si>
    <t>Sp18</t>
  </si>
  <si>
    <t>Sp19</t>
  </si>
  <si>
    <t>Sp20</t>
  </si>
  <si>
    <t>Sp21</t>
  </si>
  <si>
    <t>Sp22</t>
  </si>
  <si>
    <t>Méd</t>
  </si>
  <si>
    <t>Máx</t>
  </si>
  <si>
    <t>Min</t>
  </si>
  <si>
    <t>DT</t>
  </si>
  <si>
    <t>Potes de 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</si>
</sst>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3" fontId="0" fillId="39" borderId="0" xfId="0" applyNumberFormat="1" applyFill="1"/>
    <xf numFmtId="0" fontId="0" fillId="39" borderId="0" xfId="0" applyFill="1"/>
    <xf numFmtId="3" fontId="0" fillId="38" borderId="0" xfId="0" applyNumberFormat="1" applyFill="1"/>
    <xf numFmtId="0" fontId="0" fillId="38" borderId="0" xfId="0" applyFill="1"/>
    <xf numFmtId="3" fontId="0" fillId="37" borderId="0" xfId="0" applyNumberFormat="1" applyFill="1"/>
    <xf numFmtId="0" fontId="0" fillId="37" borderId="0" xfId="0" applyFill="1"/>
    <xf numFmtId="3" fontId="0" fillId="36" borderId="0" xfId="0" applyNumberFormat="1" applyFill="1"/>
    <xf numFmtId="0" fontId="0" fillId="36" borderId="0" xfId="0" applyFill="1"/>
    <xf numFmtId="3" fontId="0" fillId="35" borderId="0" xfId="0" applyNumberFormat="1" applyFill="1"/>
    <xf numFmtId="0" fontId="0" fillId="35" borderId="0" xfId="0" applyFill="1"/>
    <xf numFmtId="3" fontId="0" fillId="34" borderId="0" xfId="0" applyNumberFormat="1" applyFill="1"/>
    <xf numFmtId="0" fontId="0" fillId="34" borderId="0" xfId="0" applyFill="1"/>
    <xf numFmtId="3" fontId="0" fillId="33" borderId="0" xfId="0" applyNumberFormat="1" applyFill="1"/>
    <xf numFmtId="0" fontId="0" fillId="33" borderId="0" xfId="0" applyFill="1"/>
    <xf numFmtId="0" fontId="0" fillId="0" borderId="0" xfId="0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53018372703411"/>
          <c:y val="8.3807961504811887E-2"/>
          <c:w val="0.6661060367454068"/>
          <c:h val="0.562319844838856"/>
        </c:manualLayout>
      </c:layout>
      <c:lineChart>
        <c:grouping val="standard"/>
        <c:varyColors val="0"/>
        <c:ser>
          <c:idx val="0"/>
          <c:order val="0"/>
          <c:tx>
            <c:strRef>
              <c:f>Plan1!$H$3</c:f>
              <c:strCache>
                <c:ptCount val="1"/>
                <c:pt idx="0">
                  <c:v>Méd</c:v>
                </c:pt>
              </c:strCache>
            </c:strRef>
          </c:tx>
          <c:marker>
            <c:symbol val="none"/>
          </c:marker>
          <c:cat>
            <c:strRef>
              <c:f>Plan1!$F$4:$G$10</c:f>
              <c:strCache>
                <c:ptCount val="7"/>
                <c:pt idx="0">
                  <c:v>Potes de Mel</c:v>
                </c:pt>
                <c:pt idx="1">
                  <c:v>Bordadura do Pote</c:v>
                </c:pt>
                <c:pt idx="2">
                  <c:v>Fora dos Potes</c:v>
                </c:pt>
                <c:pt idx="3">
                  <c:v>Entrada dos Potes</c:v>
                </c:pt>
                <c:pt idx="4">
                  <c:v>Parede da Caixa</c:v>
                </c:pt>
                <c:pt idx="5">
                  <c:v>Seringa</c:v>
                </c:pt>
                <c:pt idx="6">
                  <c:v>Parede dos Potes</c:v>
                </c:pt>
              </c:strCache>
            </c:strRef>
          </c:cat>
          <c:val>
            <c:numRef>
              <c:f>Plan1!$H$4:$H$10</c:f>
              <c:numCache>
                <c:formatCode>0.0</c:formatCode>
                <c:ptCount val="7"/>
                <c:pt idx="0">
                  <c:v>35.387499999999996</c:v>
                </c:pt>
                <c:pt idx="1">
                  <c:v>35.791666666666664</c:v>
                </c:pt>
                <c:pt idx="2">
                  <c:v>34.341249999999995</c:v>
                </c:pt>
                <c:pt idx="3">
                  <c:v>41.100999999999999</c:v>
                </c:pt>
                <c:pt idx="4">
                  <c:v>33.745999999999995</c:v>
                </c:pt>
                <c:pt idx="5">
                  <c:v>36.779666666666664</c:v>
                </c:pt>
                <c:pt idx="6">
                  <c:v>35.278333333333329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Plan1!$I$3</c:f>
              <c:strCache>
                <c:ptCount val="1"/>
                <c:pt idx="0">
                  <c:v>Máx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Plan1!$F$4:$G$10</c:f>
              <c:strCache>
                <c:ptCount val="7"/>
                <c:pt idx="0">
                  <c:v>Potes de Mel</c:v>
                </c:pt>
                <c:pt idx="1">
                  <c:v>Bordadura do Pote</c:v>
                </c:pt>
                <c:pt idx="2">
                  <c:v>Fora dos Potes</c:v>
                </c:pt>
                <c:pt idx="3">
                  <c:v>Entrada dos Potes</c:v>
                </c:pt>
                <c:pt idx="4">
                  <c:v>Parede da Caixa</c:v>
                </c:pt>
                <c:pt idx="5">
                  <c:v>Seringa</c:v>
                </c:pt>
                <c:pt idx="6">
                  <c:v>Parede dos Potes</c:v>
                </c:pt>
              </c:strCache>
            </c:strRef>
          </c:cat>
          <c:val>
            <c:numRef>
              <c:f>Plan1!$I$4:$I$10</c:f>
              <c:numCache>
                <c:formatCode>0.0</c:formatCode>
                <c:ptCount val="7"/>
                <c:pt idx="0">
                  <c:v>35.482999999999997</c:v>
                </c:pt>
                <c:pt idx="1">
                  <c:v>35.801000000000002</c:v>
                </c:pt>
                <c:pt idx="2">
                  <c:v>34.387</c:v>
                </c:pt>
                <c:pt idx="3">
                  <c:v>43</c:v>
                </c:pt>
                <c:pt idx="4">
                  <c:v>33.756999999999998</c:v>
                </c:pt>
                <c:pt idx="5">
                  <c:v>37.427999999999997</c:v>
                </c:pt>
                <c:pt idx="6">
                  <c:v>35.353000000000002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Plan1!$J$3</c:f>
              <c:strCache>
                <c:ptCount val="1"/>
                <c:pt idx="0">
                  <c:v>Min</c:v>
                </c:pt>
              </c:strCache>
            </c:strRef>
          </c:tx>
          <c:marker>
            <c:symbol val="none"/>
          </c:marker>
          <c:cat>
            <c:strRef>
              <c:f>Plan1!$F$4:$G$10</c:f>
              <c:strCache>
                <c:ptCount val="7"/>
                <c:pt idx="0">
                  <c:v>Potes de Mel</c:v>
                </c:pt>
                <c:pt idx="1">
                  <c:v>Bordadura do Pote</c:v>
                </c:pt>
                <c:pt idx="2">
                  <c:v>Fora dos Potes</c:v>
                </c:pt>
                <c:pt idx="3">
                  <c:v>Entrada dos Potes</c:v>
                </c:pt>
                <c:pt idx="4">
                  <c:v>Parede da Caixa</c:v>
                </c:pt>
                <c:pt idx="5">
                  <c:v>Seringa</c:v>
                </c:pt>
                <c:pt idx="6">
                  <c:v>Parede dos Potes</c:v>
                </c:pt>
              </c:strCache>
            </c:strRef>
          </c:cat>
          <c:val>
            <c:numRef>
              <c:f>Plan1!$J$4:$J$10</c:f>
              <c:numCache>
                <c:formatCode>0.0</c:formatCode>
                <c:ptCount val="7"/>
                <c:pt idx="0">
                  <c:v>35.31</c:v>
                </c:pt>
                <c:pt idx="1">
                  <c:v>35.786999999999999</c:v>
                </c:pt>
                <c:pt idx="2">
                  <c:v>34.314</c:v>
                </c:pt>
                <c:pt idx="3">
                  <c:v>39.558999999999997</c:v>
                </c:pt>
                <c:pt idx="4">
                  <c:v>33.734999999999999</c:v>
                </c:pt>
                <c:pt idx="5">
                  <c:v>36.075000000000003</c:v>
                </c:pt>
                <c:pt idx="6">
                  <c:v>35.186999999999998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3808"/>
        <c:axId val="41402752"/>
      </c:lineChart>
      <c:scatterChart>
        <c:scatterStyle val="lineMarker"/>
        <c:varyColors val="0"/>
        <c:ser>
          <c:idx val="3"/>
          <c:order val="3"/>
          <c:tx>
            <c:strRef>
              <c:f>Plan1!$K$3</c:f>
              <c:strCache>
                <c:ptCount val="1"/>
                <c:pt idx="0">
                  <c:v>DT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yVal>
            <c:numRef>
              <c:f>Plan1!$K$4:$K$10</c:f>
              <c:numCache>
                <c:formatCode>0.0</c:formatCode>
                <c:ptCount val="7"/>
                <c:pt idx="0">
                  <c:v>0.17299999999999471</c:v>
                </c:pt>
                <c:pt idx="1">
                  <c:v>1.4000000000002899E-2</c:v>
                </c:pt>
                <c:pt idx="2">
                  <c:v>7.3000000000000398E-2</c:v>
                </c:pt>
                <c:pt idx="3">
                  <c:v>3.4410000000000025</c:v>
                </c:pt>
                <c:pt idx="4">
                  <c:v>2.1999999999998465E-2</c:v>
                </c:pt>
                <c:pt idx="5">
                  <c:v>1.3529999999999944</c:v>
                </c:pt>
                <c:pt idx="6">
                  <c:v>0.16600000000000392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06848"/>
        <c:axId val="41404672"/>
      </c:scatterChart>
      <c:catAx>
        <c:axId val="41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pt-BR" sz="1200" b="0"/>
                  <a:t>Alvos monitorados nas colmeias</a:t>
                </a:r>
              </a:p>
            </c:rich>
          </c:tx>
          <c:layout/>
          <c:overlay val="0"/>
        </c:title>
        <c:numFmt formatCode="@" sourceLinked="0"/>
        <c:majorTickMark val="in"/>
        <c:minorTickMark val="in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41402752"/>
        <c:crosses val="autoZero"/>
        <c:auto val="1"/>
        <c:lblAlgn val="ctr"/>
        <c:lblOffset val="100"/>
        <c:noMultiLvlLbl val="0"/>
      </c:catAx>
      <c:valAx>
        <c:axId val="41402752"/>
        <c:scaling>
          <c:orientation val="minMax"/>
          <c:max val="45"/>
          <c:min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 b="0"/>
                  <a:t>Temperatura nos alvos (°C)</a:t>
                </a:r>
              </a:p>
            </c:rich>
          </c:tx>
          <c:layout>
            <c:manualLayout>
              <c:xMode val="edge"/>
              <c:yMode val="edge"/>
              <c:x val="5.3717060367454071E-2"/>
              <c:y val="0.12741399624139377"/>
            </c:manualLayout>
          </c:layout>
          <c:overlay val="0"/>
        </c:title>
        <c:numFmt formatCode="0.0" sourceLinked="1"/>
        <c:majorTickMark val="in"/>
        <c:minorTickMark val="in"/>
        <c:tickLblPos val="nextTo"/>
        <c:crossAx val="41383808"/>
        <c:crosses val="autoZero"/>
        <c:crossBetween val="between"/>
      </c:valAx>
      <c:valAx>
        <c:axId val="41404672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pt-BR" sz="1200" b="0"/>
                  <a:t>Amplitude Térmica (°C)</a:t>
                </a:r>
              </a:p>
            </c:rich>
          </c:tx>
          <c:layout>
            <c:manualLayout>
              <c:xMode val="edge"/>
              <c:yMode val="edge"/>
              <c:x val="0.92031951006124235"/>
              <c:y val="0.18492715212864375"/>
            </c:manualLayout>
          </c:layout>
          <c:overlay val="0"/>
        </c:title>
        <c:numFmt formatCode="0.0" sourceLinked="1"/>
        <c:majorTickMark val="in"/>
        <c:minorTickMark val="in"/>
        <c:tickLblPos val="nextTo"/>
        <c:crossAx val="41406848"/>
        <c:crosses val="max"/>
        <c:crossBetween val="midCat"/>
      </c:valAx>
      <c:valAx>
        <c:axId val="4140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467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19783307086614174"/>
          <c:y val="2.0062823730756022E-2"/>
          <c:w val="0.59661132983377074"/>
          <c:h val="7.74657625465042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22</xdr:row>
      <xdr:rowOff>61912</xdr:rowOff>
    </xdr:from>
    <xdr:to>
      <xdr:col>10</xdr:col>
      <xdr:colOff>485776</xdr:colOff>
      <xdr:row>42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B20"/>
  <sheetViews>
    <sheetView tabSelected="1" workbookViewId="0">
      <selection activeCell="N19" sqref="N19"/>
    </sheetView>
  </sheetViews>
  <sheetFormatPr defaultRowHeight="15" x14ac:dyDescent="0.25"/>
  <sheetData>
    <row r="3" spans="6:28" x14ac:dyDescent="0.25">
      <c r="H3" s="16" t="s">
        <v>28</v>
      </c>
      <c r="I3" s="16" t="s">
        <v>29</v>
      </c>
      <c r="J3" s="16" t="s">
        <v>30</v>
      </c>
      <c r="K3" t="s">
        <v>31</v>
      </c>
    </row>
    <row r="4" spans="6:28" x14ac:dyDescent="0.25">
      <c r="F4" t="s">
        <v>32</v>
      </c>
      <c r="H4" s="1">
        <v>35.387499999999996</v>
      </c>
      <c r="I4" s="1">
        <v>35.482999999999997</v>
      </c>
      <c r="J4" s="1">
        <v>35.31</v>
      </c>
      <c r="K4" s="1">
        <f>I4-J4</f>
        <v>0.17299999999999471</v>
      </c>
    </row>
    <row r="5" spans="6:28" x14ac:dyDescent="0.25">
      <c r="F5" t="s">
        <v>0</v>
      </c>
      <c r="H5" s="1">
        <v>35.791666666666664</v>
      </c>
      <c r="I5" s="1">
        <v>35.801000000000002</v>
      </c>
      <c r="J5" s="1">
        <v>35.786999999999999</v>
      </c>
      <c r="K5" s="1">
        <f t="shared" ref="K5:K10" si="0">I5-J5</f>
        <v>1.4000000000002899E-2</v>
      </c>
    </row>
    <row r="6" spans="6:28" x14ac:dyDescent="0.25">
      <c r="F6" t="s">
        <v>1</v>
      </c>
      <c r="H6" s="1">
        <v>34.341249999999995</v>
      </c>
      <c r="I6" s="1">
        <v>34.387</v>
      </c>
      <c r="J6" s="1">
        <v>34.314</v>
      </c>
      <c r="K6" s="1">
        <f t="shared" si="0"/>
        <v>7.3000000000000398E-2</v>
      </c>
    </row>
    <row r="7" spans="6:28" x14ac:dyDescent="0.25">
      <c r="F7" t="s">
        <v>2</v>
      </c>
      <c r="H7" s="1">
        <v>41.100999999999999</v>
      </c>
      <c r="I7" s="1">
        <v>43</v>
      </c>
      <c r="J7" s="1">
        <v>39.558999999999997</v>
      </c>
      <c r="K7" s="1">
        <f t="shared" si="0"/>
        <v>3.4410000000000025</v>
      </c>
    </row>
    <row r="8" spans="6:28" x14ac:dyDescent="0.25">
      <c r="F8" t="s">
        <v>3</v>
      </c>
      <c r="H8" s="1">
        <v>33.745999999999995</v>
      </c>
      <c r="I8" s="1">
        <v>33.756999999999998</v>
      </c>
      <c r="J8" s="1">
        <v>33.734999999999999</v>
      </c>
      <c r="K8" s="1">
        <f t="shared" si="0"/>
        <v>2.1999999999998465E-2</v>
      </c>
    </row>
    <row r="9" spans="6:28" x14ac:dyDescent="0.25">
      <c r="F9" t="s">
        <v>4</v>
      </c>
      <c r="H9" s="1">
        <v>36.779666666666664</v>
      </c>
      <c r="I9" s="1">
        <v>37.427999999999997</v>
      </c>
      <c r="J9" s="1">
        <v>36.075000000000003</v>
      </c>
      <c r="K9" s="1">
        <f t="shared" si="0"/>
        <v>1.3529999999999944</v>
      </c>
    </row>
    <row r="10" spans="6:28" x14ac:dyDescent="0.25">
      <c r="F10" t="s">
        <v>5</v>
      </c>
      <c r="H10" s="1">
        <v>35.278333333333329</v>
      </c>
      <c r="I10" s="1">
        <v>35.353000000000002</v>
      </c>
      <c r="J10" s="1">
        <v>35.186999999999998</v>
      </c>
      <c r="K10" s="1">
        <f t="shared" si="0"/>
        <v>0.16600000000000392</v>
      </c>
    </row>
    <row r="15" spans="6:28" x14ac:dyDescent="0.25">
      <c r="G15" s="15" t="s">
        <v>6</v>
      </c>
      <c r="H15" s="15" t="s">
        <v>7</v>
      </c>
      <c r="I15" s="15" t="s">
        <v>8</v>
      </c>
      <c r="J15" s="15" t="s">
        <v>9</v>
      </c>
      <c r="K15" s="13" t="s">
        <v>10</v>
      </c>
      <c r="L15" s="13" t="s">
        <v>11</v>
      </c>
      <c r="M15" s="13" t="s">
        <v>12</v>
      </c>
      <c r="N15" s="11" t="s">
        <v>13</v>
      </c>
      <c r="O15" s="11" t="s">
        <v>14</v>
      </c>
      <c r="P15" s="11" t="s">
        <v>15</v>
      </c>
      <c r="Q15" s="11" t="s">
        <v>16</v>
      </c>
      <c r="R15" s="9" t="s">
        <v>17</v>
      </c>
      <c r="S15" s="9" t="s">
        <v>18</v>
      </c>
      <c r="T15" s="9" t="s">
        <v>19</v>
      </c>
      <c r="U15" s="7" t="s">
        <v>20</v>
      </c>
      <c r="V15" s="7" t="s">
        <v>21</v>
      </c>
      <c r="W15" s="5" t="s">
        <v>22</v>
      </c>
      <c r="X15" s="5" t="s">
        <v>23</v>
      </c>
      <c r="Y15" s="5" t="s">
        <v>24</v>
      </c>
      <c r="Z15" s="3" t="s">
        <v>25</v>
      </c>
      <c r="AA15" s="3" t="s">
        <v>26</v>
      </c>
      <c r="AB15" s="3" t="s">
        <v>27</v>
      </c>
    </row>
    <row r="16" spans="6:28" x14ac:dyDescent="0.25">
      <c r="G16" s="14">
        <v>35324</v>
      </c>
      <c r="H16" s="14">
        <v>35483</v>
      </c>
      <c r="I16" s="15">
        <v>35.31</v>
      </c>
      <c r="J16" s="14">
        <v>35433</v>
      </c>
      <c r="K16" s="12">
        <v>35787</v>
      </c>
      <c r="L16" s="12">
        <v>35787</v>
      </c>
      <c r="M16" s="12">
        <v>35801</v>
      </c>
      <c r="N16" s="10">
        <v>34387</v>
      </c>
      <c r="O16" s="10">
        <v>34372</v>
      </c>
      <c r="P16" s="10">
        <v>34314</v>
      </c>
      <c r="Q16" s="11">
        <v>34.35</v>
      </c>
      <c r="R16" s="8">
        <v>40744</v>
      </c>
      <c r="S16" s="9">
        <v>43</v>
      </c>
      <c r="T16" s="8">
        <v>39559</v>
      </c>
      <c r="U16" s="6">
        <v>33757</v>
      </c>
      <c r="V16" s="6">
        <v>33735</v>
      </c>
      <c r="W16" s="4">
        <v>36836</v>
      </c>
      <c r="X16" s="4">
        <v>37428</v>
      </c>
      <c r="Y16" s="4">
        <v>36075</v>
      </c>
      <c r="Z16" s="2">
        <v>35295</v>
      </c>
      <c r="AA16" s="2">
        <v>35353</v>
      </c>
      <c r="AB16" s="2">
        <v>35187</v>
      </c>
    </row>
    <row r="17" spans="6:28" x14ac:dyDescent="0.25">
      <c r="G17" s="15">
        <f>35.324</f>
        <v>35.323999999999998</v>
      </c>
      <c r="H17" s="15">
        <f>35.483</f>
        <v>35.482999999999997</v>
      </c>
      <c r="I17" s="15">
        <f>35.31</f>
        <v>35.31</v>
      </c>
      <c r="J17" s="15">
        <f>35.433</f>
        <v>35.433</v>
      </c>
      <c r="K17" s="13">
        <f>35.787</f>
        <v>35.786999999999999</v>
      </c>
      <c r="L17" s="13">
        <f>35.787</f>
        <v>35.786999999999999</v>
      </c>
      <c r="M17" s="13">
        <f>35.801</f>
        <v>35.801000000000002</v>
      </c>
      <c r="N17" s="11">
        <f>34.387</f>
        <v>34.387</v>
      </c>
      <c r="O17" s="11">
        <f>34.314</f>
        <v>34.314</v>
      </c>
      <c r="P17" s="11">
        <f>34.314</f>
        <v>34.314</v>
      </c>
      <c r="Q17" s="11">
        <f>34.35</f>
        <v>34.35</v>
      </c>
      <c r="R17" s="9">
        <f>40.744</f>
        <v>40.744</v>
      </c>
      <c r="S17" s="9">
        <f>43</f>
        <v>43</v>
      </c>
      <c r="T17" s="9">
        <f>39.559</f>
        <v>39.558999999999997</v>
      </c>
      <c r="U17" s="7">
        <f>33.757</f>
        <v>33.756999999999998</v>
      </c>
      <c r="V17" s="7">
        <f>33.735</f>
        <v>33.734999999999999</v>
      </c>
      <c r="W17" s="5">
        <f>36.836</f>
        <v>36.835999999999999</v>
      </c>
      <c r="X17" s="5">
        <f>37.428</f>
        <v>37.427999999999997</v>
      </c>
      <c r="Y17" s="5">
        <f>36.075</f>
        <v>36.075000000000003</v>
      </c>
      <c r="Z17" s="16">
        <f>35.295</f>
        <v>35.295000000000002</v>
      </c>
      <c r="AA17" s="16">
        <f>35.353</f>
        <v>35.353000000000002</v>
      </c>
      <c r="AB17" s="16">
        <f>35.187</f>
        <v>35.186999999999998</v>
      </c>
    </row>
    <row r="18" spans="6:28" x14ac:dyDescent="0.25">
      <c r="F18" t="s">
        <v>28</v>
      </c>
      <c r="G18" s="1">
        <f>AVERAGE(G17:J17)</f>
        <v>35.387499999999996</v>
      </c>
      <c r="K18" s="1">
        <f>AVERAGE(K17:M17)</f>
        <v>35.791666666666664</v>
      </c>
      <c r="N18">
        <f>AVERAGE(N17:Q17)</f>
        <v>34.341249999999995</v>
      </c>
      <c r="R18" s="1">
        <f>AVERAGE(R17:T17)</f>
        <v>41.100999999999999</v>
      </c>
      <c r="U18">
        <f>AVERAGE(U17:V17)</f>
        <v>33.745999999999995</v>
      </c>
      <c r="W18">
        <f>AVERAGE(W17:Y17)</f>
        <v>36.779666666666664</v>
      </c>
      <c r="Z18">
        <f>AVERAGE(Z17:AB17)</f>
        <v>35.278333333333329</v>
      </c>
    </row>
    <row r="19" spans="6:28" x14ac:dyDescent="0.25">
      <c r="F19" t="s">
        <v>29</v>
      </c>
      <c r="G19" s="1">
        <f>MAX(G17:J17)</f>
        <v>35.482999999999997</v>
      </c>
      <c r="K19" s="1">
        <f>MAX(K17:M17)</f>
        <v>35.801000000000002</v>
      </c>
      <c r="N19">
        <f>MAX(N17:Q17)</f>
        <v>34.387</v>
      </c>
      <c r="R19" s="1">
        <f>MAX(R17:T17)</f>
        <v>43</v>
      </c>
      <c r="U19">
        <f>MAX(U17:V17)</f>
        <v>33.756999999999998</v>
      </c>
      <c r="W19">
        <f>MAX(W17:Y17)</f>
        <v>37.427999999999997</v>
      </c>
      <c r="Z19">
        <f>MAX(Z17:AB17)</f>
        <v>35.353000000000002</v>
      </c>
    </row>
    <row r="20" spans="6:28" x14ac:dyDescent="0.25">
      <c r="F20" t="s">
        <v>30</v>
      </c>
      <c r="G20" s="1">
        <f>MIN(G17:J17)</f>
        <v>35.31</v>
      </c>
      <c r="K20" s="1">
        <f>MIN(K17:M17)</f>
        <v>35.786999999999999</v>
      </c>
      <c r="N20">
        <f>MIN(N17:Q17)</f>
        <v>34.314</v>
      </c>
      <c r="R20" s="1">
        <f>MIN(R17:T17)</f>
        <v>39.558999999999997</v>
      </c>
      <c r="U20">
        <f>MIN(U17:V17)</f>
        <v>33.734999999999999</v>
      </c>
      <c r="W20">
        <f>MIN(W17:Y17)</f>
        <v>36.075000000000003</v>
      </c>
      <c r="Z20">
        <f>MIN(Z17:AB17)</f>
        <v>35.186999999999998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ALINE</cp:lastModifiedBy>
  <dcterms:created xsi:type="dcterms:W3CDTF">2017-10-16T04:47:36Z</dcterms:created>
  <dcterms:modified xsi:type="dcterms:W3CDTF">2017-10-27T11:27:19Z</dcterms:modified>
</cp:coreProperties>
</file>